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Planeacion y Desarrollo\PRESUPUESTO\presupuesto 2026\MIR propuesta 2027 expdiente\"/>
    </mc:Choice>
  </mc:AlternateContent>
  <xr:revisionPtr revIDLastSave="0" documentId="13_ncr:1_{020E7DCE-5916-4B8C-8392-AB8AE7B431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iz de Mot-Dep" sheetId="3" r:id="rId1"/>
    <sheet name="Hoja1" sheetId="8" r:id="rId2"/>
    <sheet name="Valores Predeterminados" sheetId="7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 l="1"/>
  <c r="B12" i="3"/>
  <c r="B13" i="3"/>
  <c r="B15" i="3"/>
  <c r="B14" i="3"/>
  <c r="M21" i="3" l="1"/>
  <c r="N22" i="3"/>
  <c r="J8" i="7" l="1"/>
  <c r="J7" i="7"/>
  <c r="J6" i="7"/>
  <c r="J5" i="7"/>
  <c r="J4" i="7"/>
  <c r="H8" i="7"/>
  <c r="H7" i="7"/>
  <c r="H6" i="7"/>
  <c r="H5" i="7"/>
  <c r="H4" i="7"/>
  <c r="K5" i="7"/>
  <c r="G16" i="3"/>
  <c r="F16" i="3"/>
  <c r="E16" i="3"/>
  <c r="I16" i="3"/>
  <c r="H16" i="3"/>
  <c r="J15" i="3"/>
  <c r="J14" i="3"/>
  <c r="J13" i="3"/>
  <c r="J12" i="3"/>
  <c r="J11" i="3"/>
  <c r="G6" i="7" l="1"/>
  <c r="G5" i="7"/>
  <c r="K4" i="7"/>
  <c r="G7" i="7"/>
  <c r="K8" i="7"/>
  <c r="K7" i="7"/>
  <c r="G4" i="7"/>
  <c r="K6" i="7"/>
  <c r="G8" i="7"/>
  <c r="J16" i="3"/>
  <c r="K12" i="3" l="1"/>
  <c r="N12" i="3" s="1"/>
  <c r="H17" i="3"/>
  <c r="M14" i="3" s="1"/>
  <c r="I17" i="3"/>
  <c r="M15" i="3" s="1"/>
  <c r="K11" i="3"/>
  <c r="N11" i="3" s="1"/>
  <c r="E17" i="3"/>
  <c r="M11" i="3" s="1"/>
  <c r="K14" i="3"/>
  <c r="N14" i="3" s="1"/>
  <c r="G17" i="3"/>
  <c r="M13" i="3" s="1"/>
  <c r="K13" i="3"/>
  <c r="N13" i="3" s="1"/>
  <c r="F17" i="3"/>
  <c r="M12" i="3" s="1"/>
  <c r="K15" i="3"/>
  <c r="N15" i="3" s="1"/>
  <c r="K16" i="3" l="1"/>
  <c r="J17" i="3"/>
</calcChain>
</file>

<file path=xl/sharedStrings.xml><?xml version="1.0" encoding="utf-8"?>
<sst xmlns="http://schemas.openxmlformats.org/spreadsheetml/2006/main" count="43" uniqueCount="39">
  <si>
    <t>Matriz de Motricidad y Dependencia para la identificación del problema central</t>
  </si>
  <si>
    <t>ID</t>
  </si>
  <si>
    <t>PROBLEMA</t>
  </si>
  <si>
    <t>DEPENDENCIA</t>
  </si>
  <si>
    <t>PORCENTAJE</t>
  </si>
  <si>
    <t>MOTRICIDAD</t>
  </si>
  <si>
    <t>COORDENADAS CARTESIANAS</t>
  </si>
  <si>
    <t>Em=</t>
  </si>
  <si>
    <t>Expediente de ML-MIR:</t>
  </si>
  <si>
    <t>Ejericio</t>
  </si>
  <si>
    <t>Ente Público:</t>
  </si>
  <si>
    <t>Ejercicio</t>
  </si>
  <si>
    <t>Paso 1</t>
  </si>
  <si>
    <t>Paso 2</t>
  </si>
  <si>
    <t>Paso 1: ¿Existe una relación de influencia directa entre el Problema 1 y el Problema 2? 
Si la respuesta es “No”, anotamos “0"</t>
  </si>
  <si>
    <t>Si existe relación de influencia directa entonces, analizamos si esta relación es: 
Débil, anotamos “1”; 
Mediana, anotamos “2”, y 
Fuerte, anotamos “3”.</t>
  </si>
  <si>
    <t>Paso 3</t>
  </si>
  <si>
    <t>Repetimos el analisis desde el Paso 1 con los otros problemas.</t>
  </si>
  <si>
    <t>NOTA</t>
  </si>
  <si>
    <t>No pueden existir valores iguales de influencia entre problemas, siempre habrá un problema con mayor grado de influencia sobre el otro problema</t>
  </si>
  <si>
    <t>RELACIÓN DE INFLUENCIA</t>
  </si>
  <si>
    <t>ANÁLISIS A REALIZAR EN CADA PROBLEMA</t>
  </si>
  <si>
    <t>Grado de Influncia</t>
  </si>
  <si>
    <t>(X)
DEPENDENCIA</t>
  </si>
  <si>
    <t>(Y)
MOTRICIDAD</t>
  </si>
  <si>
    <t>Esperanza Matemática</t>
  </si>
  <si>
    <t>X</t>
  </si>
  <si>
    <t>Y</t>
  </si>
  <si>
    <t>Dependencia</t>
  </si>
  <si>
    <t>Motricidad</t>
  </si>
  <si>
    <t xml:space="preserve"> ESPERANZA MATEMÁTICA</t>
  </si>
  <si>
    <t xml:space="preserve"> </t>
  </si>
  <si>
    <t>Universidad Intercultiral del Estado de Tabasco</t>
  </si>
  <si>
    <t>E003-Educación Superior de Calidad</t>
  </si>
  <si>
    <t>Emigración de los jovenes a otras entidades federativas</t>
  </si>
  <si>
    <t>Planta académica con competencias docentes limitadas</t>
  </si>
  <si>
    <t>Insuficiencia de programas de vinculacion con los sectores público, privado y social</t>
  </si>
  <si>
    <t>Ineficiente servicio educativo proporcionado a los estudiantes</t>
  </si>
  <si>
    <t>Infraestructura insuficiente para la prestación de servicios 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</si>
</sst>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9" borderId="0" xfId="0" applyFill="1"/>
    <xf numFmtId="0" fontId="6" fillId="8" borderId="0" xfId="0" applyFont="1" applyFill="1" applyAlignment="1">
      <alignment horizontal="center"/>
    </xf>
    <xf numFmtId="0" fontId="3" fillId="9" borderId="6" xfId="0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/>
    </xf>
    <xf numFmtId="9" fontId="0" fillId="0" borderId="0" xfId="1" applyFont="1"/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>
      <alignment horizontal="center" vertical="center" wrapText="1"/>
    </xf>
    <xf numFmtId="9" fontId="3" fillId="5" borderId="7" xfId="0" applyNumberFormat="1" applyFont="1" applyFill="1" applyBorder="1" applyAlignment="1">
      <alignment horizontal="center" vertical="center" wrapText="1"/>
    </xf>
    <xf numFmtId="9" fontId="3" fillId="5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10" fontId="4" fillId="7" borderId="1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 applyProtection="1">
      <alignment horizontal="center"/>
      <protection locked="0"/>
    </xf>
    <xf numFmtId="0" fontId="2" fillId="9" borderId="3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4" fillId="6" borderId="1" xfId="0" applyFont="1" applyFill="1" applyBorder="1" applyAlignment="1">
      <alignment horizontal="center" vertical="center" wrapText="1"/>
    </xf>
    <xf numFmtId="0" fontId="7" fillId="9" borderId="0" xfId="0" applyFont="1" applyFill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6" fillId="8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Motricidad</a:t>
            </a:r>
            <a:r>
              <a:rPr lang="es-MX" b="1" baseline="0"/>
              <a:t> - Dependencia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EMM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2">
                    <a:lumMod val="50000"/>
                    <a:alpha val="98000"/>
                  </a:schemeClr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25400" cap="rnd">
                <a:solidFill>
                  <a:schemeClr val="tx2">
                    <a:lumMod val="50000"/>
                  </a:schemeClr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'Valores Predeterminados'!$J$4:$J$8</c:f>
              <c:numCache>
                <c:formatCode>0%</c:formatCode>
                <c:ptCount val="5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</c:numCache>
            </c:numRef>
          </c:xVal>
          <c:yVal>
            <c:numRef>
              <c:f>'Valores Predeterminados'!$K$4:$K$8</c:f>
              <c:numCache>
                <c:formatCode>0%</c:formatCode>
                <c:ptCount val="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6B3-423B-92FE-3049395213E6}"/>
            </c:ext>
          </c:extLst>
        </c:ser>
        <c:ser>
          <c:idx val="0"/>
          <c:order val="1"/>
          <c:tx>
            <c:v>Determinación del Problema Central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751DF-3F13-47FE-ABD3-397818ABBCE5}" type="CELLRANGE">
                      <a:rPr lang="en-US"/>
                      <a:pPr/>
                      <a:t>[CELLRANGE]</a:t>
                    </a:fld>
                    <a:endParaRPr lang="es-MX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00D1-4DB5-A64F-6305A25FEA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DE1EE7C-3012-4A22-8E64-7510662CC886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0D1-4DB5-A64F-6305A25FEA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897F881-AF6B-4B21-88FD-7658DC5E3052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00D1-4DB5-A64F-6305A25FEA8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8EF2078-151A-4DA0-83AC-CB9543B25624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00D1-4DB5-A64F-6305A25FEA8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B2F5192-C67B-49D7-93B0-C28C78B1441E}" type="CELLRANGE">
                      <a:rPr lang="es-MX"/>
                      <a:pPr/>
                      <a:t>[CELLRANGE]</a:t>
                    </a:fld>
                    <a:endParaRPr lang="es-MX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00D1-4DB5-A64F-6305A25FEA8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'Matriz de Mot-Dep'!$M$11:$M$15</c:f>
              <c:numCache>
                <c:formatCode>0.00%</c:formatCode>
                <c:ptCount val="5"/>
                <c:pt idx="0">
                  <c:v>0.17499999999999999</c:v>
                </c:pt>
                <c:pt idx="1">
                  <c:v>0.27500000000000002</c:v>
                </c:pt>
                <c:pt idx="2">
                  <c:v>0.22500000000000001</c:v>
                </c:pt>
                <c:pt idx="3">
                  <c:v>0.125</c:v>
                </c:pt>
                <c:pt idx="4">
                  <c:v>0.2</c:v>
                </c:pt>
              </c:numCache>
            </c:numRef>
          </c:xVal>
          <c:yVal>
            <c:numRef>
              <c:f>'Matriz de Mot-Dep'!$N$11:$N$15</c:f>
              <c:numCache>
                <c:formatCode>0.00%</c:formatCode>
                <c:ptCount val="5"/>
                <c:pt idx="0">
                  <c:v>0.27500000000000002</c:v>
                </c:pt>
                <c:pt idx="1">
                  <c:v>0.22500000000000001</c:v>
                </c:pt>
                <c:pt idx="2">
                  <c:v>0.17499999999999999</c:v>
                </c:pt>
                <c:pt idx="3">
                  <c:v>0.125</c:v>
                </c:pt>
                <c:pt idx="4">
                  <c:v>0.2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'Matriz de Mot-Dep'!$B$11:$B$15</c15:f>
                <c15:dlblRangeCache>
                  <c:ptCount val="5"/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6B3-423B-92FE-3049395213E6}"/>
            </c:ext>
          </c:extLst>
        </c:ser>
        <c:ser>
          <c:idx val="2"/>
          <c:order val="2"/>
          <c:tx>
            <c:v>EMD</c:v>
          </c:tx>
          <c:spPr>
            <a:ln w="25400" cap="rnd">
              <a:solidFill>
                <a:schemeClr val="tx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'Valores Predeterminados'!$G$4:$G$8</c:f>
              <c:numCache>
                <c:formatCode>0%</c:formatCode>
                <c:ptCount val="5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</c:numCache>
            </c:numRef>
          </c:xVal>
          <c:yVal>
            <c:numRef>
              <c:f>'Valores Predeterminados'!$H$4:$H$8</c:f>
              <c:numCache>
                <c:formatCode>0%</c:formatCode>
                <c:ptCount val="5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6B3-423B-92FE-304939521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373919"/>
        <c:axId val="872379743"/>
      </c:scatterChart>
      <c:valAx>
        <c:axId val="872373919"/>
        <c:scaling>
          <c:orientation val="minMax"/>
          <c:max val="0.60000000000000009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2379743"/>
        <c:crosses val="autoZero"/>
        <c:crossBetween val="midCat"/>
      </c:valAx>
      <c:valAx>
        <c:axId val="872379743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23739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419100</xdr:colOff>
      <xdr:row>19</xdr:row>
      <xdr:rowOff>85724</xdr:rowOff>
    </xdr:from>
    <xdr:ext cx="952501" cy="4047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10695517" y="5155141"/>
              <a:ext cx="952501" cy="404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ES" sz="1400" b="0" i="1">
                        <a:latin typeface="Cambria Math" panose="02040503050406030204" pitchFamily="18" charset="0"/>
                      </a:rPr>
                      <m:t>𝐸𝑚</m:t>
                    </m:r>
                    <m:f>
                      <m:fPr>
                        <m:ctrlPr>
                          <a:rPr lang="es-MX" sz="14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" sz="1400" b="0" i="1">
                            <a:latin typeface="Cambria Math" panose="02040503050406030204" pitchFamily="18" charset="0"/>
                          </a:rPr>
                          <m:t>100</m:t>
                        </m:r>
                      </m:num>
                      <m:den>
                        <m:r>
                          <a:rPr lang="es-ES" sz="14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s-MX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438049EB-28F6-BF61-9A14-B55393B1BAE4}"/>
                </a:ext>
              </a:extLst>
            </xdr:cNvPr>
            <xdr:cNvSpPr txBox="1"/>
          </xdr:nvSpPr>
          <xdr:spPr>
            <a:xfrm>
              <a:off x="10695517" y="5155141"/>
              <a:ext cx="952501" cy="4047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ES" sz="1400" b="0" i="0">
                  <a:latin typeface="Cambria Math" panose="02040503050406030204" pitchFamily="18" charset="0"/>
                </a:rPr>
                <a:t>𝐸𝑚 100</a:t>
              </a:r>
              <a:r>
                <a:rPr lang="es-MX" sz="1400" b="0" i="0">
                  <a:latin typeface="Cambria Math" panose="02040503050406030204" pitchFamily="18" charset="0"/>
                </a:rPr>
                <a:t>/</a:t>
              </a:r>
              <a:r>
                <a:rPr lang="es-ES" sz="1400" b="0" i="0">
                  <a:latin typeface="Cambria Math" panose="02040503050406030204" pitchFamily="18" charset="0"/>
                </a:rPr>
                <a:t>𝑛</a:t>
              </a:r>
              <a:endParaRPr lang="es-MX" sz="11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twoCellAnchor>
    <xdr:from>
      <xdr:col>14</xdr:col>
      <xdr:colOff>454025</xdr:colOff>
      <xdr:row>7</xdr:row>
      <xdr:rowOff>193675</xdr:rowOff>
    </xdr:from>
    <xdr:to>
      <xdr:col>20</xdr:col>
      <xdr:colOff>454025</xdr:colOff>
      <xdr:row>16</xdr:row>
      <xdr:rowOff>79375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4"/>
  <sheetViews>
    <sheetView showGridLines="0" tabSelected="1" zoomScale="90" zoomScaleNormal="90" workbookViewId="0">
      <selection activeCell="R21" sqref="R21"/>
    </sheetView>
  </sheetViews>
  <sheetFormatPr baseColWidth="10" defaultColWidth="11.42578125" defaultRowHeight="15" x14ac:dyDescent="0.25"/>
  <cols>
    <col min="1" max="1" width="11.42578125" style="8"/>
    <col min="2" max="2" width="6.28515625" style="8" customWidth="1"/>
    <col min="3" max="3" width="14.42578125" style="8" customWidth="1"/>
    <col min="4" max="4" width="52.85546875" style="8" customWidth="1"/>
    <col min="5" max="9" width="7.28515625" style="8" customWidth="1"/>
    <col min="10" max="10" width="12.85546875" style="8" customWidth="1"/>
    <col min="11" max="11" width="14.7109375" style="8" customWidth="1"/>
    <col min="12" max="12" width="4.85546875" style="8" customWidth="1"/>
    <col min="13" max="14" width="14.85546875" style="8" customWidth="1"/>
    <col min="15" max="16384" width="11.42578125" style="8"/>
  </cols>
  <sheetData>
    <row r="1" spans="2:21" ht="23.25" x14ac:dyDescent="0.35"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3" spans="2:21" ht="18.75" x14ac:dyDescent="0.3">
      <c r="B3" s="53" t="s">
        <v>31</v>
      </c>
      <c r="C3" s="54"/>
      <c r="D3" s="9" t="s">
        <v>10</v>
      </c>
      <c r="E3" s="52" t="s">
        <v>32</v>
      </c>
      <c r="F3" s="52"/>
      <c r="G3" s="52"/>
      <c r="H3" s="52"/>
      <c r="I3" s="52"/>
      <c r="J3" s="52"/>
      <c r="K3" s="52"/>
    </row>
    <row r="4" spans="2:21" ht="18.75" x14ac:dyDescent="0.3">
      <c r="B4" s="55"/>
      <c r="C4" s="56"/>
      <c r="D4" s="9" t="s">
        <v>8</v>
      </c>
      <c r="E4" s="52" t="s">
        <v>33</v>
      </c>
      <c r="F4" s="52"/>
      <c r="G4" s="52"/>
      <c r="H4" s="52"/>
      <c r="I4" s="52"/>
      <c r="J4" s="52"/>
      <c r="K4" s="52"/>
    </row>
    <row r="5" spans="2:21" ht="18.75" x14ac:dyDescent="0.3">
      <c r="B5" s="55"/>
      <c r="C5" s="56"/>
      <c r="D5" s="10" t="s">
        <v>9</v>
      </c>
      <c r="E5" s="52">
        <v>2027</v>
      </c>
      <c r="F5" s="52"/>
      <c r="G5" s="52"/>
      <c r="H5" s="52"/>
      <c r="I5" s="52"/>
      <c r="J5" s="52"/>
      <c r="K5" s="52"/>
    </row>
    <row r="6" spans="2:21" x14ac:dyDescent="0.25">
      <c r="B6" s="55"/>
      <c r="C6" s="56"/>
      <c r="D6" s="11"/>
    </row>
    <row r="7" spans="2:21" x14ac:dyDescent="0.25">
      <c r="B7" s="57"/>
      <c r="C7" s="58"/>
      <c r="D7" s="11"/>
    </row>
    <row r="8" spans="2:21" ht="15.75" thickBot="1" x14ac:dyDescent="0.3"/>
    <row r="9" spans="2:21" ht="15.75" thickBot="1" x14ac:dyDescent="0.3">
      <c r="B9" s="41" t="s">
        <v>1</v>
      </c>
      <c r="C9" s="44" t="s">
        <v>2</v>
      </c>
      <c r="D9" s="46"/>
      <c r="E9" s="44" t="s">
        <v>20</v>
      </c>
      <c r="F9" s="45"/>
      <c r="G9" s="45"/>
      <c r="H9" s="45"/>
      <c r="I9" s="46"/>
      <c r="J9" s="41" t="s">
        <v>5</v>
      </c>
      <c r="K9" s="41" t="s">
        <v>4</v>
      </c>
      <c r="L9"/>
      <c r="M9" s="51" t="s">
        <v>6</v>
      </c>
      <c r="N9" s="51"/>
    </row>
    <row r="10" spans="2:21" ht="24" customHeight="1" thickBot="1" x14ac:dyDescent="0.3">
      <c r="B10" s="42"/>
      <c r="C10" s="47"/>
      <c r="D10" s="48"/>
      <c r="E10" s="33">
        <v>1</v>
      </c>
      <c r="F10" s="34">
        <v>2</v>
      </c>
      <c r="G10" s="34">
        <v>3</v>
      </c>
      <c r="H10" s="34">
        <v>4</v>
      </c>
      <c r="I10" s="35">
        <v>5</v>
      </c>
      <c r="J10" s="43"/>
      <c r="K10" s="42"/>
      <c r="L10" s="36"/>
      <c r="M10" s="21" t="s">
        <v>23</v>
      </c>
      <c r="N10" s="21" t="s">
        <v>24</v>
      </c>
    </row>
    <row r="11" spans="2:21" ht="30.75" customHeight="1" thickBot="1" x14ac:dyDescent="0.3">
      <c r="B11" s="5" t="str">
        <f>IF(C11&lt;&gt;"","P1","")</f>
        <v>P1</v>
      </c>
      <c r="C11" s="49" t="s">
        <v>37</v>
      </c>
      <c r="D11" s="50"/>
      <c r="E11" s="32"/>
      <c r="F11" s="12">
        <v>3</v>
      </c>
      <c r="G11" s="12">
        <v>3</v>
      </c>
      <c r="H11" s="12">
        <v>2</v>
      </c>
      <c r="I11" s="12">
        <v>3</v>
      </c>
      <c r="J11" s="16">
        <f>SUM(F11:I11)</f>
        <v>11</v>
      </c>
      <c r="K11" s="18">
        <f>J11/$J$16</f>
        <v>0.27500000000000002</v>
      </c>
      <c r="L11" s="13"/>
      <c r="M11" s="22">
        <f>E17</f>
        <v>0.17499999999999999</v>
      </c>
      <c r="N11" s="23">
        <f>K11</f>
        <v>0.27500000000000002</v>
      </c>
    </row>
    <row r="12" spans="2:21" ht="30.75" customHeight="1" thickBot="1" x14ac:dyDescent="0.3">
      <c r="B12" s="5" t="str">
        <f>IF(C12&lt;&gt;"","P2","")</f>
        <v>P2</v>
      </c>
      <c r="C12" s="49" t="s">
        <v>35</v>
      </c>
      <c r="D12" s="50"/>
      <c r="E12" s="12">
        <v>2</v>
      </c>
      <c r="F12" s="32"/>
      <c r="G12" s="12">
        <v>2</v>
      </c>
      <c r="H12" s="12">
        <v>2</v>
      </c>
      <c r="I12" s="12">
        <v>3</v>
      </c>
      <c r="J12" s="16">
        <f>SUM(E12,G12:I12)</f>
        <v>9</v>
      </c>
      <c r="K12" s="18">
        <f t="shared" ref="K12:K15" si="0">J12/$J$16</f>
        <v>0.22500000000000001</v>
      </c>
      <c r="L12" s="13"/>
      <c r="M12" s="22">
        <f>F17</f>
        <v>0.27500000000000002</v>
      </c>
      <c r="N12" s="23">
        <f t="shared" ref="N12:N15" si="1">K12</f>
        <v>0.22500000000000001</v>
      </c>
    </row>
    <row r="13" spans="2:21" ht="30.75" customHeight="1" thickBot="1" x14ac:dyDescent="0.3">
      <c r="B13" s="5" t="str">
        <f>IF(C13&lt;&gt;"","P3","")</f>
        <v>P3</v>
      </c>
      <c r="C13" s="49" t="s">
        <v>36</v>
      </c>
      <c r="D13" s="50"/>
      <c r="E13" s="12">
        <v>2</v>
      </c>
      <c r="F13" s="12">
        <v>3</v>
      </c>
      <c r="G13" s="32"/>
      <c r="H13" s="12">
        <v>0</v>
      </c>
      <c r="I13" s="12">
        <v>2</v>
      </c>
      <c r="J13" s="16">
        <f>SUM(E13:F13,H13:I13)</f>
        <v>7</v>
      </c>
      <c r="K13" s="18">
        <f t="shared" si="0"/>
        <v>0.17499999999999999</v>
      </c>
      <c r="L13" s="13"/>
      <c r="M13" s="22">
        <f>G17</f>
        <v>0.22500000000000001</v>
      </c>
      <c r="N13" s="23">
        <f t="shared" si="1"/>
        <v>0.17499999999999999</v>
      </c>
    </row>
    <row r="14" spans="2:21" ht="30.75" customHeight="1" thickBot="1" x14ac:dyDescent="0.3">
      <c r="B14" s="5" t="str">
        <f>IF(C14&lt;&gt;"","P4","")</f>
        <v>P4</v>
      </c>
      <c r="C14" s="49" t="s">
        <v>34</v>
      </c>
      <c r="D14" s="50"/>
      <c r="E14" s="12">
        <v>1</v>
      </c>
      <c r="F14" s="12">
        <v>3</v>
      </c>
      <c r="G14" s="12">
        <v>1</v>
      </c>
      <c r="H14" s="32"/>
      <c r="I14" s="12">
        <v>0</v>
      </c>
      <c r="J14" s="16">
        <f>SUM(E14:G14,I14)</f>
        <v>5</v>
      </c>
      <c r="K14" s="18">
        <f t="shared" si="0"/>
        <v>0.125</v>
      </c>
      <c r="L14" s="13"/>
      <c r="M14" s="22">
        <f>H17</f>
        <v>0.125</v>
      </c>
      <c r="N14" s="23">
        <f t="shared" si="1"/>
        <v>0.125</v>
      </c>
    </row>
    <row r="15" spans="2:21" ht="30.75" customHeight="1" thickBot="1" x14ac:dyDescent="0.3">
      <c r="B15" s="5" t="str">
        <f>IF(C15&lt;&gt;"","P5","")</f>
        <v>P5</v>
      </c>
      <c r="C15" s="49" t="s">
        <v>38</v>
      </c>
      <c r="D15" s="50"/>
      <c r="E15" s="12">
        <v>2</v>
      </c>
      <c r="F15" s="12">
        <v>2</v>
      </c>
      <c r="G15" s="12">
        <v>3</v>
      </c>
      <c r="H15" s="12">
        <v>1</v>
      </c>
      <c r="I15" s="32"/>
      <c r="J15" s="16">
        <f>SUM(E15:H15)</f>
        <v>8</v>
      </c>
      <c r="K15" s="18">
        <f t="shared" si="0"/>
        <v>0.2</v>
      </c>
      <c r="L15" s="13"/>
      <c r="M15" s="22">
        <f>I17</f>
        <v>0.2</v>
      </c>
      <c r="N15" s="23">
        <f t="shared" si="1"/>
        <v>0.2</v>
      </c>
    </row>
    <row r="16" spans="2:21" ht="15.75" thickBot="1" x14ac:dyDescent="0.3">
      <c r="B16" s="38" t="s">
        <v>3</v>
      </c>
      <c r="C16" s="39"/>
      <c r="D16" s="40"/>
      <c r="E16" s="16">
        <f>SUM(E12:E15)</f>
        <v>7</v>
      </c>
      <c r="F16" s="16">
        <f>SUM(F11,F13:F15)</f>
        <v>11</v>
      </c>
      <c r="G16" s="16">
        <f>SUM(G11:G12,G14:G15)</f>
        <v>9</v>
      </c>
      <c r="H16" s="16">
        <f>SUM(H11:H13,H15)</f>
        <v>5</v>
      </c>
      <c r="I16" s="16">
        <f>SUM(I11:I14)</f>
        <v>8</v>
      </c>
      <c r="J16" s="19">
        <f>(SUM(J11:J15)+SUM(E16:I16))/2</f>
        <v>40</v>
      </c>
      <c r="K16" s="18">
        <f>SUM(K11:K15)</f>
        <v>1</v>
      </c>
    </row>
    <row r="17" spans="2:20" ht="15.75" thickBot="1" x14ac:dyDescent="0.3">
      <c r="B17" s="38" t="s">
        <v>4</v>
      </c>
      <c r="C17" s="39"/>
      <c r="D17" s="40"/>
      <c r="E17" s="17">
        <f>E16/$J$16</f>
        <v>0.17499999999999999</v>
      </c>
      <c r="F17" s="17">
        <f t="shared" ref="F17:I17" si="2">F16/$J$16</f>
        <v>0.27500000000000002</v>
      </c>
      <c r="G17" s="17">
        <f t="shared" si="2"/>
        <v>0.22500000000000001</v>
      </c>
      <c r="H17" s="17">
        <f t="shared" si="2"/>
        <v>0.125</v>
      </c>
      <c r="I17" s="17">
        <f t="shared" si="2"/>
        <v>0.2</v>
      </c>
      <c r="J17" s="17">
        <f>SUM(E17:I17)</f>
        <v>1</v>
      </c>
      <c r="K17" s="20"/>
    </row>
    <row r="18" spans="2:20" ht="15.75" thickBot="1" x14ac:dyDescent="0.3"/>
    <row r="19" spans="2:20" ht="15.75" thickBot="1" x14ac:dyDescent="0.3">
      <c r="B19" s="66" t="s">
        <v>21</v>
      </c>
      <c r="C19" s="67"/>
      <c r="D19" s="67"/>
      <c r="E19" s="67"/>
      <c r="F19" s="67"/>
      <c r="G19" s="67"/>
      <c r="H19" s="67"/>
      <c r="I19" s="67"/>
      <c r="J19" s="67"/>
      <c r="K19" s="68"/>
      <c r="L19"/>
      <c r="M19" s="59" t="s">
        <v>30</v>
      </c>
      <c r="N19" s="60"/>
    </row>
    <row r="20" spans="2:20" s="14" customFormat="1" ht="36" customHeight="1" x14ac:dyDescent="0.25">
      <c r="B20" s="24" t="s">
        <v>12</v>
      </c>
      <c r="C20" s="69" t="s">
        <v>14</v>
      </c>
      <c r="D20" s="69"/>
      <c r="E20" s="69"/>
      <c r="F20" s="69"/>
      <c r="G20" s="69"/>
      <c r="H20" s="69"/>
      <c r="I20" s="69"/>
      <c r="J20" s="69"/>
      <c r="K20" s="69"/>
      <c r="L20" s="25"/>
      <c r="M20" s="63"/>
      <c r="N20" s="64"/>
      <c r="O20" s="15"/>
      <c r="Q20" s="8"/>
      <c r="R20" s="8"/>
      <c r="S20" s="8"/>
      <c r="T20" s="8"/>
    </row>
    <row r="21" spans="2:20" s="14" customFormat="1" ht="73.5" customHeight="1" x14ac:dyDescent="0.25">
      <c r="B21" s="26" t="s">
        <v>13</v>
      </c>
      <c r="C21" s="70" t="s">
        <v>15</v>
      </c>
      <c r="D21" s="71"/>
      <c r="E21" s="71"/>
      <c r="F21" s="71"/>
      <c r="G21" s="71"/>
      <c r="H21" s="71"/>
      <c r="I21" s="71"/>
      <c r="J21" s="71"/>
      <c r="K21" s="71"/>
      <c r="L21" s="25"/>
      <c r="M21" s="61" t="str">
        <f>"Donde:
n= Número de problemas" &amp;
"                                                           n=" &amp;  COUNTA(C11:D15)</f>
        <v>Donde:
n= Número de problemas                                                           n=5</v>
      </c>
      <c r="N21" s="62"/>
      <c r="Q21" s="8"/>
      <c r="R21" s="8"/>
      <c r="S21" s="15"/>
      <c r="T21" s="8"/>
    </row>
    <row r="22" spans="2:20" ht="30.75" customHeight="1" thickBot="1" x14ac:dyDescent="0.3">
      <c r="B22" s="26" t="s">
        <v>16</v>
      </c>
      <c r="C22" s="70" t="s">
        <v>17</v>
      </c>
      <c r="D22" s="70"/>
      <c r="E22" s="70"/>
      <c r="F22" s="70"/>
      <c r="G22" s="70"/>
      <c r="H22" s="70"/>
      <c r="I22" s="70"/>
      <c r="J22" s="70"/>
      <c r="K22" s="70"/>
      <c r="L22"/>
      <c r="M22" s="27" t="s">
        <v>7</v>
      </c>
      <c r="N22" s="28">
        <f>100/COUNTA(C11:D15)</f>
        <v>20</v>
      </c>
    </row>
    <row r="23" spans="2:20" ht="12.75" customHeight="1" x14ac:dyDescent="0.25">
      <c r="B23" s="29"/>
      <c r="C23" s="30"/>
      <c r="D23" s="30"/>
      <c r="E23" s="30"/>
      <c r="F23" s="30"/>
      <c r="G23" s="30"/>
      <c r="H23" s="30"/>
      <c r="I23" s="30"/>
      <c r="J23" s="30"/>
      <c r="K23" s="30"/>
      <c r="L23"/>
      <c r="M23"/>
      <c r="N23"/>
    </row>
    <row r="24" spans="2:20" x14ac:dyDescent="0.25">
      <c r="B24" s="31" t="s">
        <v>18</v>
      </c>
      <c r="C24" s="65" t="s">
        <v>19</v>
      </c>
      <c r="D24" s="65"/>
      <c r="E24" s="65"/>
      <c r="F24" s="65"/>
      <c r="G24" s="65"/>
      <c r="H24" s="65"/>
      <c r="I24" s="65"/>
      <c r="J24" s="65"/>
      <c r="K24" s="65"/>
      <c r="L24"/>
      <c r="M24"/>
      <c r="N24"/>
    </row>
  </sheetData>
  <sheetProtection algorithmName="SHA-512" hashValue="3jETQo8QpNMBg9sWtDpKCvksrhDmPSoq58SLwJ6OCBWgUjiRwSwvvkTjdUuIcdGtTazHoRkUOHX7BupXkHiYqA==" saltValue="a/DatyRucYn3bsv0ETmXVQ==" spinCount="100000" sheet="1" objects="1" scenarios="1"/>
  <dataConsolidate/>
  <mergeCells count="26">
    <mergeCell ref="C24:K24"/>
    <mergeCell ref="B19:K19"/>
    <mergeCell ref="C20:K20"/>
    <mergeCell ref="C21:K21"/>
    <mergeCell ref="C22:K22"/>
    <mergeCell ref="E5:K5"/>
    <mergeCell ref="B3:C7"/>
    <mergeCell ref="M19:N19"/>
    <mergeCell ref="M21:N21"/>
    <mergeCell ref="M20:N20"/>
    <mergeCell ref="B1:U1"/>
    <mergeCell ref="B16:D16"/>
    <mergeCell ref="B17:D17"/>
    <mergeCell ref="B9:B10"/>
    <mergeCell ref="J9:J10"/>
    <mergeCell ref="K9:K10"/>
    <mergeCell ref="E9:I9"/>
    <mergeCell ref="C9:D10"/>
    <mergeCell ref="C11:D11"/>
    <mergeCell ref="C12:D12"/>
    <mergeCell ref="C13:D13"/>
    <mergeCell ref="M9:N9"/>
    <mergeCell ref="C14:D14"/>
    <mergeCell ref="C15:D15"/>
    <mergeCell ref="E4:K4"/>
    <mergeCell ref="E3:K3"/>
  </mergeCells>
  <dataValidations count="10">
    <dataValidation type="custom" operator="notEqual" allowBlank="1" showInputMessage="1" showErrorMessage="1" errorTitle="Valor incorrecto" error="Debe ser entre 0 y 3, no pueden existir valores iguales de influencia entre problemas." sqref="E12" xr:uid="{00000000-0002-0000-0000-000000000000}">
      <formula1>AND(AND(E12&gt;=0,E12&lt;=3),E12&lt;&gt;F11)</formula1>
    </dataValidation>
    <dataValidation type="custom" operator="notEqual" allowBlank="1" showInputMessage="1" showErrorMessage="1" errorTitle="Valor incorrecto" error="Debe ser entre 0 y 3, no pueden existir valores iguales de influencia entre problemas." sqref="F11" xr:uid="{00000000-0002-0000-0000-000001000000}">
      <formula1>AND(AND(F11&gt;=0,F11&lt;=3),F11&lt;&gt;E12)</formula1>
    </dataValidation>
    <dataValidation type="custom" allowBlank="1" showInputMessage="1" showErrorMessage="1" errorTitle="Valor incorrecto" error="Debe ser entre 0 y 3, no pueden existir valores iguales de influencia entre problemas." sqref="E13 G15 F14" xr:uid="{00000000-0002-0000-0000-000002000000}">
      <formula1>AND(AND(E13&gt;=0,E13&lt;=3),E13&lt;&gt;G11)</formula1>
    </dataValidation>
    <dataValidation type="custom" allowBlank="1" showInputMessage="1" showErrorMessage="1" errorTitle="Valor incorrecto" error="Debe ser entre 0 y 3, no pueden existir valores iguales de influencia entre problemas." sqref="G11 I13 H12" xr:uid="{00000000-0002-0000-0000-000003000000}">
      <formula1>AND(AND(G11&gt;=0,G11&lt;=3),G11&lt;&gt;E13)</formula1>
    </dataValidation>
    <dataValidation type="custom" allowBlank="1" showInputMessage="1" showErrorMessage="1" errorTitle="Valor incorrecto" error="Debe ser entre 0 y 3, no pueden existir valores iguales de influencia entre problemas." sqref="E14 F15" xr:uid="{00000000-0002-0000-0000-000004000000}">
      <formula1>AND(AND(E14&gt;=0,E14&lt;=3),E14&lt;&gt;H11)</formula1>
    </dataValidation>
    <dataValidation type="custom" allowBlank="1" showInputMessage="1" showErrorMessage="1" errorTitle="Valor incorrecto" error="Debe ser entre 0 y 3, no pueden existir valores iguales de influencia entre problemas." sqref="H11 I12" xr:uid="{00000000-0002-0000-0000-000005000000}">
      <formula1>AND(AND(H11&gt;=0,H11&lt;=3),H11&lt;&gt;E14)</formula1>
    </dataValidation>
    <dataValidation type="custom" allowBlank="1" showInputMessage="1" showErrorMessage="1" errorTitle="Valor incorrecto" error="Debe ser entre 0 y 3, no pueden existir valores iguales de influencia entre problemas." sqref="E15" xr:uid="{00000000-0002-0000-0000-000006000000}">
      <formula1>AND(AND(E15&gt;=0,E15&lt;=3),E15&lt;&gt;I11)</formula1>
    </dataValidation>
    <dataValidation type="custom" allowBlank="1" showInputMessage="1" showErrorMessage="1" errorTitle="Valor incorrecto" error="Debe ser entre 0 y 3, no pueden existir valores iguales de influencia entre problemas." sqref="I11" xr:uid="{00000000-0002-0000-0000-000007000000}">
      <formula1>AND(AND(I11&gt;=0,I11&lt;=3),I11&lt;&gt;E15)</formula1>
    </dataValidation>
    <dataValidation type="custom" allowBlank="1" showInputMessage="1" showErrorMessage="1" errorTitle="Valor incorrecto" error="Debe ser entre 0 y 3, no pueden existir valores iguales de influencia entre problemas." sqref="F13 H15 G14" xr:uid="{00000000-0002-0000-0000-000008000000}">
      <formula1>AND(AND(F13&gt;=0,F13&lt;=3),F13&lt;&gt;G12)</formula1>
    </dataValidation>
    <dataValidation type="custom" allowBlank="1" showInputMessage="1" showErrorMessage="1" errorTitle="Valor incorrecto" error="Debe ser entre 0 y 3, no pueden existir valores iguales de influencia entre problemas." sqref="G12 I14 H13" xr:uid="{00000000-0002-0000-0000-000009000000}">
      <formula1>AND(AND(G12&gt;=0,G12&lt;=3),G12&lt;&gt;F13)</formula1>
    </dataValidation>
  </dataValidations>
  <pageMargins left="0.7" right="0.7" top="0.75" bottom="0.75" header="0.3" footer="0.3"/>
  <pageSetup orientation="portrait" r:id="rId1"/>
  <ignoredErrors>
    <ignoredError sqref="G16:I16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14000000}">
          <x14:formula1>
            <xm:f>'Valores Predeterminados'!$A$2:$A$8</xm:f>
          </x14:formula1>
          <xm:sqref>E5:K5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C7AA-C4D9-4B15-9888-933FD9CBC85B}">
  <dimension ref="A1"/>
  <sheetViews>
    <sheetView topLeftCell="A4" workbookViewId="0">
      <selection activeCell="F27" sqref="F27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8"/>
  <sheetViews>
    <sheetView workbookViewId="0">
      <selection activeCell="E18" sqref="E18"/>
    </sheetView>
  </sheetViews>
  <sheetFormatPr baseColWidth="10" defaultRowHeight="15" x14ac:dyDescent="0.25"/>
  <cols>
    <col min="3" max="3" width="17.7109375" customWidth="1"/>
    <col min="6" max="6" width="10.28515625" customWidth="1"/>
    <col min="7" max="7" width="21.28515625" customWidth="1"/>
  </cols>
  <sheetData>
    <row r="1" spans="1:11" x14ac:dyDescent="0.25">
      <c r="A1" s="4" t="s">
        <v>11</v>
      </c>
      <c r="C1" s="3" t="s">
        <v>22</v>
      </c>
      <c r="F1" s="72" t="s">
        <v>25</v>
      </c>
      <c r="G1" s="72"/>
      <c r="H1" s="72"/>
      <c r="I1" s="72"/>
      <c r="J1" s="72"/>
      <c r="K1" s="72"/>
    </row>
    <row r="2" spans="1:11" ht="15.75" thickBot="1" x14ac:dyDescent="0.3">
      <c r="A2">
        <v>2024</v>
      </c>
      <c r="G2" s="72" t="s">
        <v>28</v>
      </c>
      <c r="H2" s="72"/>
      <c r="J2" s="72" t="s">
        <v>29</v>
      </c>
      <c r="K2" s="72"/>
    </row>
    <row r="3" spans="1:11" x14ac:dyDescent="0.25">
      <c r="A3">
        <v>2025</v>
      </c>
      <c r="C3">
        <v>0</v>
      </c>
      <c r="F3" s="2" t="s">
        <v>1</v>
      </c>
      <c r="G3" s="1" t="s">
        <v>26</v>
      </c>
      <c r="H3" t="s">
        <v>27</v>
      </c>
      <c r="J3" t="s">
        <v>26</v>
      </c>
      <c r="K3" s="1" t="s">
        <v>27</v>
      </c>
    </row>
    <row r="4" spans="1:11" ht="15.75" thickBot="1" x14ac:dyDescent="0.3">
      <c r="A4">
        <v>2026</v>
      </c>
      <c r="C4">
        <v>1</v>
      </c>
      <c r="F4" s="5">
        <v>1</v>
      </c>
      <c r="G4" s="6">
        <f>'Matriz de Mot-Dep'!$N$22/100</f>
        <v>0.2</v>
      </c>
      <c r="H4" s="7">
        <f>0/100</f>
        <v>0</v>
      </c>
      <c r="J4" s="7">
        <f>0/100</f>
        <v>0</v>
      </c>
      <c r="K4" s="6">
        <f>'Matriz de Mot-Dep'!$N$22/100</f>
        <v>0.2</v>
      </c>
    </row>
    <row r="5" spans="1:11" ht="15.75" thickBot="1" x14ac:dyDescent="0.3">
      <c r="A5">
        <v>2027</v>
      </c>
      <c r="C5">
        <v>2</v>
      </c>
      <c r="F5" s="5">
        <v>2</v>
      </c>
      <c r="G5" s="6">
        <f>'Matriz de Mot-Dep'!$N$22/100</f>
        <v>0.2</v>
      </c>
      <c r="H5" s="7">
        <f>20/100</f>
        <v>0.2</v>
      </c>
      <c r="J5" s="7">
        <f>20/100</f>
        <v>0.2</v>
      </c>
      <c r="K5" s="6">
        <f>'Matriz de Mot-Dep'!$N$22/100</f>
        <v>0.2</v>
      </c>
    </row>
    <row r="6" spans="1:11" ht="15.75" thickBot="1" x14ac:dyDescent="0.3">
      <c r="A6">
        <v>2028</v>
      </c>
      <c r="C6">
        <v>3</v>
      </c>
      <c r="F6" s="5">
        <v>3</v>
      </c>
      <c r="G6" s="6">
        <f>'Matriz de Mot-Dep'!$N$22/100</f>
        <v>0.2</v>
      </c>
      <c r="H6" s="7">
        <f>40/100</f>
        <v>0.4</v>
      </c>
      <c r="J6" s="7">
        <f>40/100</f>
        <v>0.4</v>
      </c>
      <c r="K6" s="6">
        <f>'Matriz de Mot-Dep'!$N$22/100</f>
        <v>0.2</v>
      </c>
    </row>
    <row r="7" spans="1:11" ht="15.75" thickBot="1" x14ac:dyDescent="0.3">
      <c r="A7">
        <v>2029</v>
      </c>
      <c r="F7" s="5">
        <v>4</v>
      </c>
      <c r="G7" s="6">
        <f>'Matriz de Mot-Dep'!$N$22/100</f>
        <v>0.2</v>
      </c>
      <c r="H7" s="7">
        <f>60/100</f>
        <v>0.6</v>
      </c>
      <c r="J7" s="7">
        <f>60/100</f>
        <v>0.6</v>
      </c>
      <c r="K7" s="6">
        <f>'Matriz de Mot-Dep'!$N$22/100</f>
        <v>0.2</v>
      </c>
    </row>
    <row r="8" spans="1:11" ht="15.75" thickBot="1" x14ac:dyDescent="0.3">
      <c r="A8">
        <v>2030</v>
      </c>
      <c r="F8" s="5">
        <v>5</v>
      </c>
      <c r="G8" s="6">
        <f>'Matriz de Mot-Dep'!$N$22/100</f>
        <v>0.2</v>
      </c>
      <c r="H8" s="7">
        <f>80/100</f>
        <v>0.8</v>
      </c>
      <c r="J8" s="7">
        <f>80/100</f>
        <v>0.8</v>
      </c>
      <c r="K8" s="6">
        <f>'Matriz de Mot-Dep'!$N$22/100</f>
        <v>0.2</v>
      </c>
    </row>
  </sheetData>
  <sheetProtection algorithmName="SHA-512" hashValue="GZcLd+GzP7JbzNxGBqupi/hAwXLBDSM4TA4JUuGYpid45MbxExq/SPASpG3U/DZuf25eHx3S3ngfNZ+uOnYVdA==" saltValue="fLcIB4Dfv9Lx87F1i4C7cw==" spinCount="100000" sheet="1" objects="1" scenarios="1"/>
  <mergeCells count="3">
    <mergeCell ref="F1:K1"/>
    <mergeCell ref="G2:H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 de Mot-Dep</vt:lpstr>
      <vt:lpstr>Hoja1</vt:lpstr>
      <vt:lpstr>Valores Predeterminados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UED DSEED</dc:creator>
  <cp:lastModifiedBy>JESUS HUMBERTO GOMEZ LOPEZ</cp:lastModifiedBy>
  <cp:lastPrinted>2025-08-25T17:24:12Z</cp:lastPrinted>
  <dcterms:created xsi:type="dcterms:W3CDTF">2024-05-29T15:24:02Z</dcterms:created>
  <dcterms:modified xsi:type="dcterms:W3CDTF">2026-07-28T02:45:16Z</dcterms:modified>
</cp:coreProperties>
</file>